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375"/>
  </bookViews>
  <sheets>
    <sheet name="2018 standart" sheetId="1" r:id="rId1"/>
    <sheet name="2018 ip vaj" sheetId="2" r:id="rId2"/>
    <sheet name="2019 Standart" sheetId="3" r:id="rId3"/>
    <sheet name="2019 ip vaj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F17" i="4"/>
  <c r="G17" i="4"/>
  <c r="H11" i="4"/>
  <c r="M25" i="2" l="1"/>
  <c r="L25" i="2"/>
  <c r="K25" i="2"/>
  <c r="J25" i="2"/>
  <c r="I25" i="2"/>
  <c r="H25" i="2"/>
  <c r="G25" i="2"/>
  <c r="F25" i="2"/>
  <c r="E25" i="2"/>
  <c r="O12" i="2"/>
  <c r="O11" i="2"/>
  <c r="O10" i="2"/>
  <c r="N25" i="2" l="1"/>
  <c r="O25" i="2" s="1"/>
  <c r="O14" i="2"/>
  <c r="O13" i="2"/>
  <c r="J20" i="1"/>
  <c r="I20" i="1"/>
  <c r="H20" i="1"/>
  <c r="N33" i="1"/>
  <c r="M33" i="1"/>
  <c r="E33" i="1"/>
  <c r="F33" i="1"/>
  <c r="G23" i="2" l="1"/>
  <c r="E23" i="2"/>
  <c r="H13" i="4" l="1"/>
  <c r="H13" i="3"/>
  <c r="H12" i="3"/>
  <c r="H10" i="3"/>
  <c r="O15" i="2"/>
  <c r="O15" i="1"/>
  <c r="O11" i="1"/>
  <c r="O9" i="1"/>
  <c r="O27" i="1"/>
  <c r="O19" i="2" l="1"/>
  <c r="O29" i="1"/>
  <c r="O20" i="1"/>
  <c r="E17" i="3" l="1"/>
  <c r="F17" i="3"/>
  <c r="G17" i="3"/>
  <c r="L33" i="1"/>
  <c r="K33" i="1"/>
  <c r="J33" i="1"/>
  <c r="I33" i="1"/>
  <c r="H33" i="1"/>
  <c r="O25" i="1"/>
  <c r="O22" i="1"/>
  <c r="G33" i="1"/>
  <c r="H17" i="3" l="1"/>
  <c r="O18" i="1"/>
  <c r="F16" i="4"/>
  <c r="G16" i="4"/>
  <c r="E16" i="4"/>
  <c r="F16" i="3"/>
  <c r="G16" i="3"/>
  <c r="E16" i="3"/>
  <c r="F23" i="2"/>
  <c r="H23" i="2"/>
  <c r="I23" i="2"/>
  <c r="J23" i="2"/>
  <c r="K23" i="2"/>
  <c r="L23" i="2"/>
  <c r="M23" i="2"/>
  <c r="N23" i="2"/>
  <c r="E32" i="1"/>
  <c r="F32" i="1"/>
  <c r="G32" i="1"/>
  <c r="H32" i="1"/>
  <c r="I32" i="1"/>
  <c r="J32" i="1"/>
  <c r="K32" i="1"/>
  <c r="L32" i="1"/>
  <c r="M32" i="1"/>
  <c r="N32" i="1"/>
  <c r="F18" i="4"/>
  <c r="F19" i="4" s="1"/>
  <c r="G18" i="3"/>
  <c r="G19" i="3" s="1"/>
  <c r="F18" i="3"/>
  <c r="F19" i="3" s="1"/>
  <c r="E18" i="3"/>
  <c r="E19" i="3" s="1"/>
  <c r="O17" i="2"/>
  <c r="N26" i="2"/>
  <c r="N27" i="2" s="1"/>
  <c r="M26" i="2"/>
  <c r="M27" i="2" s="1"/>
  <c r="L26" i="2"/>
  <c r="L27" i="2" s="1"/>
  <c r="K26" i="2"/>
  <c r="K27" i="2" s="1"/>
  <c r="J26" i="2"/>
  <c r="J27" i="2" s="1"/>
  <c r="I26" i="2"/>
  <c r="I27" i="2" s="1"/>
  <c r="H26" i="2"/>
  <c r="H27" i="2" s="1"/>
  <c r="G26" i="2"/>
  <c r="G27" i="2" s="1"/>
  <c r="F26" i="2"/>
  <c r="F27" i="2" s="1"/>
  <c r="O23" i="1"/>
  <c r="O21" i="1"/>
  <c r="O19" i="1"/>
  <c r="O16" i="1"/>
  <c r="O13" i="1"/>
  <c r="N34" i="1"/>
  <c r="N35" i="1" s="1"/>
  <c r="M34" i="1"/>
  <c r="M35" i="1" s="1"/>
  <c r="L34" i="1"/>
  <c r="L35" i="1" s="1"/>
  <c r="K34" i="1"/>
  <c r="K35" i="1" s="1"/>
  <c r="J34" i="1"/>
  <c r="J35" i="1" s="1"/>
  <c r="I34" i="1"/>
  <c r="I35" i="1" s="1"/>
  <c r="H34" i="1"/>
  <c r="H35" i="1" s="1"/>
  <c r="G34" i="1"/>
  <c r="G35" i="1" s="1"/>
  <c r="H17" i="4" l="1"/>
  <c r="F34" i="1"/>
  <c r="F35" i="1" s="1"/>
  <c r="O33" i="1"/>
  <c r="H19" i="3"/>
  <c r="E26" i="2"/>
  <c r="E27" i="2" s="1"/>
  <c r="O27" i="2" s="1"/>
  <c r="G18" i="4"/>
  <c r="G19" i="4" s="1"/>
  <c r="E34" i="1"/>
  <c r="E35" i="1" s="1"/>
  <c r="E18" i="4"/>
  <c r="E19" i="4" s="1"/>
  <c r="O35" i="1" l="1"/>
  <c r="H19" i="4"/>
</calcChain>
</file>

<file path=xl/sharedStrings.xml><?xml version="1.0" encoding="utf-8"?>
<sst xmlns="http://schemas.openxmlformats.org/spreadsheetml/2006/main" count="169" uniqueCount="89">
  <si>
    <t>Nr.p.k</t>
  </si>
  <si>
    <t>Darba apraksts</t>
  </si>
  <si>
    <t>Periods</t>
  </si>
  <si>
    <t>Sanitārie mezgli (gab.)</t>
  </si>
  <si>
    <t>Feb</t>
  </si>
  <si>
    <t>Mar</t>
  </si>
  <si>
    <t>Apr</t>
  </si>
  <si>
    <t>Mai</t>
  </si>
  <si>
    <t>Jūn</t>
  </si>
  <si>
    <t>Jūl</t>
  </si>
  <si>
    <t>Aug</t>
  </si>
  <si>
    <t>Sept</t>
  </si>
  <si>
    <t>Okt</t>
  </si>
  <si>
    <t>Nov</t>
  </si>
  <si>
    <t>Dec</t>
  </si>
  <si>
    <t>Pārvietojamā sanitārā mezgla īre ar rezervuāru iztukšošanas reizes kopā</t>
  </si>
  <si>
    <t>1.</t>
  </si>
  <si>
    <t>1.1.</t>
  </si>
  <si>
    <t>Baltās kāpas stāvlaukums, Rīgas iela 9a</t>
  </si>
  <si>
    <t>01.04-31.10</t>
  </si>
  <si>
    <t>apkopes - 2x nedēļā</t>
  </si>
  <si>
    <t>1.2.</t>
  </si>
  <si>
    <t>Ainažu iela-11. stāvvieta</t>
  </si>
  <si>
    <t>1.3.</t>
  </si>
  <si>
    <t>Saulkrastu kapi, Raiņa iela 2</t>
  </si>
  <si>
    <t>1.4.</t>
  </si>
  <si>
    <t>Raiņa ielas galā, pie iebrauktuves stāvlaukumā</t>
  </si>
  <si>
    <t>01.06-31.08</t>
  </si>
  <si>
    <t>1.5.</t>
  </si>
  <si>
    <t>Bīriņu ielas galā, pie glābēju torņa</t>
  </si>
  <si>
    <t>1.6.</t>
  </si>
  <si>
    <t>Stacijas ielas galā, pie laipām</t>
  </si>
  <si>
    <t>Peldvieta „Rūķīši” Ainažu iela 35</t>
  </si>
  <si>
    <t>1.7.</t>
  </si>
  <si>
    <t>Pie dzelzceļa stacijas “Saulkrasti”</t>
  </si>
  <si>
    <t>apkopes - 1x nedēļā</t>
  </si>
  <si>
    <t xml:space="preserve">Rezervuāru iztukšošanas vienas reizes izmaksas bez PVN   . </t>
  </si>
  <si>
    <t xml:space="preserve">Rezervuāru iztukšošanas vienas reizes izmaksas  ar PVN   . </t>
  </si>
  <si>
    <t>Rezervuāru iztukšošanas reizes kopā mēnesī    .</t>
  </si>
  <si>
    <t>Summa kopā mēnesī euro bez PVN</t>
  </si>
  <si>
    <t>Summa kopā mēnesī euro ar  PVN</t>
  </si>
  <si>
    <t>2.</t>
  </si>
  <si>
    <t>2.1.</t>
  </si>
  <si>
    <t>Ar īpašām vajadzībām</t>
  </si>
  <si>
    <t>2.2.</t>
  </si>
  <si>
    <t xml:space="preserve">Jan </t>
  </si>
  <si>
    <t>3.</t>
  </si>
  <si>
    <t>3.1.</t>
  </si>
  <si>
    <t>3.2.</t>
  </si>
  <si>
    <t>3.3.</t>
  </si>
  <si>
    <t>4.</t>
  </si>
  <si>
    <t>4.1.</t>
  </si>
  <si>
    <t>apkopes - 3x nedēļā</t>
  </si>
  <si>
    <t>01.06-31.08 apkopes - 7x nedēļā</t>
  </si>
  <si>
    <t>Pārvietojamā sanitārā mezgla cilvēkiem ar īpašām vajadzībām uzstādīšana un apkalpošana ar rezervuāru iztukšošanu (t.s. rezervuāra aizpildīšana ar aromātiskajām ķimikālijām, Tualetes papīra krājumu papildināšana)</t>
  </si>
  <si>
    <t>Ainažu iela 11 - stāvvieta</t>
  </si>
  <si>
    <t>16.05-31.05 apkopes - 2x nedēļā</t>
  </si>
  <si>
    <t>01.09-17.09 apkopes - 2x nedēļā</t>
  </si>
  <si>
    <t>18.09-15.10 apkope - 1x nedēļā</t>
  </si>
  <si>
    <t>16.05-17.09</t>
  </si>
  <si>
    <t xml:space="preserve">  apkopes - 1x nedēļā</t>
  </si>
  <si>
    <t>20.04-15.05 apkopes - 2x nedēļā</t>
  </si>
  <si>
    <t>1.8.</t>
  </si>
  <si>
    <t xml:space="preserve">apkopes - 1x nedēļā </t>
  </si>
  <si>
    <t>01.01-13.03</t>
  </si>
  <si>
    <t>13.03-31.03 un 01.11-31.12</t>
  </si>
  <si>
    <t>13.03-31.12 apkope - 1x nedēļā</t>
  </si>
  <si>
    <t xml:space="preserve">13.03-31.03 un 01.11-31.12 </t>
  </si>
  <si>
    <t>02.04-31.10</t>
  </si>
  <si>
    <t>02.04-29.10</t>
  </si>
  <si>
    <t>2.3.</t>
  </si>
  <si>
    <t>13.03-19.04 un 01.11-31.12 apkopes 1x nedēļā</t>
  </si>
  <si>
    <t>20.04-31.05 apkopes - 2x nedēļā</t>
  </si>
  <si>
    <t xml:space="preserve">01.01-12.03 </t>
  </si>
  <si>
    <t>0.1.01-12.03 apkope - 1x nedēļā</t>
  </si>
  <si>
    <t>4.2.</t>
  </si>
  <si>
    <t xml:space="preserve">Bīriņu ielas galā, pie glābēju torņa  </t>
  </si>
  <si>
    <t>Pārvietojamo sanitāro mezglu nomas un apkalpošanas specifikācija Saulkrastu novadā 2018.gadā un 2019.gadā</t>
  </si>
  <si>
    <t>Pārvietojamo sanitāro mezglu nomas un apkalpošanas specifikācija Saulkrastu novadā  2018.gadā un 2019.gadā</t>
  </si>
  <si>
    <t>Pārvietojamā sanitārā mezgla ‘Standart’ uzstādīšana un apkalpošana ar rezervuāru iztukšošanu (t.s. rezervuāra aizpildīšana ar aromātiskajām ķimikālijām. Tualetes papīra krājumu papildināšana)</t>
  </si>
  <si>
    <t>Pārvietojamā sanitārā mezgla cilvēkiem ar īpašām vajadzībām uzstādīšana un apkalpošana ar rezervuāru iztukšošanu (t.sk. rezervuāra aizpildīšana ar aromātiskajām ķimikālijām. Tualetes papīra krājumu papildināšana)</t>
  </si>
  <si>
    <t>Pārvietojamā sanitārā mezgla ‘Standart’ uzstādīšana un apkalpošana ar rezervuāru iztukšošanu (t.sk. rezervuāra aizpildīšana ar aromātiskajām ķimikālijām. Tualetes papīra krājumu papildināšana)</t>
  </si>
  <si>
    <t>Rezervuāru iztukšošanas vienas reizes izmaksas bez PVN</t>
  </si>
  <si>
    <t xml:space="preserve">Rezervuāru iztukšošanas vienas reizes izmaksas  ar PVN </t>
  </si>
  <si>
    <t>Rezervuāru iztukšošanas reizes kopā mēnesī</t>
  </si>
  <si>
    <t xml:space="preserve">Rezervuāru iztukšošanas vienas reizes izmaksas bez PVN </t>
  </si>
  <si>
    <t>2.1.pielikums</t>
  </si>
  <si>
    <t>Pārvietojamo sanitāro mezglu noma un apkalpošana Saulkrastu novada pašvaldības administratīvajā teritorijā</t>
  </si>
  <si>
    <t>Cenu aptauja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</si>
</sst>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0" tint="-0.499984740745262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sz val="9"/>
      <color theme="0" tint="-0.34998626667073579"/>
      <name val="Times New Roman"/>
      <family val="1"/>
      <charset val="186"/>
    </font>
    <font>
      <b/>
      <sz val="9"/>
      <color theme="0" tint="-0.249977111117893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i/>
      <sz val="11"/>
      <color theme="0" tint="-0.34998626667073579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0" xfId="0" applyFill="1"/>
    <xf numFmtId="0" fontId="3" fillId="6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Border="1"/>
    <xf numFmtId="0" fontId="2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vertical="center" wrapText="1"/>
    </xf>
    <xf numFmtId="0" fontId="14" fillId="5" borderId="0" xfId="0" applyFont="1" applyFill="1" applyAlignment="1"/>
    <xf numFmtId="0" fontId="3" fillId="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right"/>
    </xf>
    <xf numFmtId="0" fontId="4" fillId="7" borderId="9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T17" sqref="T17"/>
    </sheetView>
  </sheetViews>
  <sheetFormatPr defaultRowHeight="15" x14ac:dyDescent="0.25"/>
  <cols>
    <col min="2" max="2" width="18.7109375" customWidth="1"/>
    <col min="3" max="3" width="28.42578125" customWidth="1"/>
    <col min="4" max="4" width="9.42578125" customWidth="1"/>
    <col min="5" max="5" width="3.85546875" customWidth="1"/>
    <col min="6" max="6" width="3.7109375" bestFit="1" customWidth="1"/>
    <col min="7" max="7" width="4" bestFit="1" customWidth="1"/>
    <col min="8" max="8" width="3.85546875" bestFit="1" customWidth="1"/>
    <col min="9" max="9" width="3.5703125" bestFit="1" customWidth="1"/>
    <col min="10" max="10" width="4" bestFit="1" customWidth="1"/>
    <col min="11" max="11" width="4.42578125" bestFit="1" customWidth="1"/>
    <col min="12" max="12" width="4" bestFit="1" customWidth="1"/>
    <col min="13" max="14" width="3.85546875" bestFit="1" customWidth="1"/>
    <col min="15" max="16" width="19.7109375" customWidth="1"/>
  </cols>
  <sheetData>
    <row r="1" spans="1:15" x14ac:dyDescent="0.25">
      <c r="A1" t="s">
        <v>88</v>
      </c>
      <c r="O1" t="s">
        <v>86</v>
      </c>
    </row>
    <row r="2" spans="1:15" ht="15" customHeight="1" x14ac:dyDescent="0.25">
      <c r="B2" s="131" t="s">
        <v>87</v>
      </c>
    </row>
    <row r="3" spans="1:15" ht="12" customHeight="1" thickBot="1" x14ac:dyDescent="0.3"/>
    <row r="4" spans="1:15" ht="15.75" hidden="1" thickBot="1" x14ac:dyDescent="0.3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17.25" customHeight="1" x14ac:dyDescent="0.25">
      <c r="A5" s="71" t="s">
        <v>77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</row>
    <row r="6" spans="1:15" hidden="1" x14ac:dyDescent="0.25">
      <c r="A6" s="74" t="s">
        <v>0</v>
      </c>
      <c r="B6" s="75" t="s">
        <v>1</v>
      </c>
      <c r="C6" s="74" t="s">
        <v>2</v>
      </c>
      <c r="D6" s="74" t="s">
        <v>3</v>
      </c>
      <c r="E6" s="74" t="s">
        <v>5</v>
      </c>
      <c r="F6" s="74" t="s">
        <v>6</v>
      </c>
      <c r="G6" s="74" t="s">
        <v>7</v>
      </c>
      <c r="H6" s="74" t="s">
        <v>8</v>
      </c>
      <c r="I6" s="74" t="s">
        <v>9</v>
      </c>
      <c r="J6" s="74" t="s">
        <v>10</v>
      </c>
      <c r="K6" s="74" t="s">
        <v>11</v>
      </c>
      <c r="L6" s="74" t="s">
        <v>12</v>
      </c>
      <c r="M6" s="74" t="s">
        <v>13</v>
      </c>
      <c r="N6" s="74" t="s">
        <v>14</v>
      </c>
      <c r="O6" s="76" t="s">
        <v>15</v>
      </c>
    </row>
    <row r="7" spans="1:15" ht="39.75" customHeight="1" x14ac:dyDescent="0.25">
      <c r="A7" s="74"/>
      <c r="B7" s="75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6"/>
    </row>
    <row r="8" spans="1:15" ht="34.5" customHeight="1" x14ac:dyDescent="0.25">
      <c r="A8" s="64" t="s">
        <v>16</v>
      </c>
      <c r="B8" s="92" t="s">
        <v>79</v>
      </c>
      <c r="C8" s="93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5" ht="24" customHeight="1" x14ac:dyDescent="0.25">
      <c r="A9" s="77" t="s">
        <v>17</v>
      </c>
      <c r="B9" s="79" t="s">
        <v>18</v>
      </c>
      <c r="C9" s="50" t="s">
        <v>69</v>
      </c>
      <c r="D9" s="81">
        <v>1</v>
      </c>
      <c r="E9" s="82"/>
      <c r="F9" s="74">
        <v>9</v>
      </c>
      <c r="G9" s="74">
        <v>9</v>
      </c>
      <c r="H9" s="74">
        <v>9</v>
      </c>
      <c r="I9" s="74">
        <v>9</v>
      </c>
      <c r="J9" s="74">
        <v>9</v>
      </c>
      <c r="K9" s="74">
        <v>8</v>
      </c>
      <c r="L9" s="74">
        <v>9</v>
      </c>
      <c r="M9" s="82"/>
      <c r="N9" s="82"/>
      <c r="O9" s="74">
        <f>+E9+F9+G9+H9+I9+J9+K9+L9+M9+N9</f>
        <v>62</v>
      </c>
    </row>
    <row r="10" spans="1:15" ht="21" customHeight="1" x14ac:dyDescent="0.25">
      <c r="A10" s="78"/>
      <c r="B10" s="80"/>
      <c r="C10" s="57" t="s">
        <v>20</v>
      </c>
      <c r="D10" s="81"/>
      <c r="E10" s="82"/>
      <c r="F10" s="74"/>
      <c r="G10" s="74"/>
      <c r="H10" s="74"/>
      <c r="I10" s="74"/>
      <c r="J10" s="74"/>
      <c r="K10" s="74"/>
      <c r="L10" s="74"/>
      <c r="M10" s="82"/>
      <c r="N10" s="82"/>
      <c r="O10" s="74"/>
    </row>
    <row r="11" spans="1:15" x14ac:dyDescent="0.25">
      <c r="A11" s="78" t="s">
        <v>21</v>
      </c>
      <c r="B11" s="101" t="s">
        <v>55</v>
      </c>
      <c r="C11" s="46" t="s">
        <v>65</v>
      </c>
      <c r="D11" s="81">
        <v>1</v>
      </c>
      <c r="E11" s="74">
        <v>3</v>
      </c>
      <c r="F11" s="82"/>
      <c r="G11" s="82"/>
      <c r="H11" s="82"/>
      <c r="I11" s="82"/>
      <c r="J11" s="82"/>
      <c r="K11" s="82"/>
      <c r="L11" s="82"/>
      <c r="M11" s="83">
        <v>5</v>
      </c>
      <c r="N11" s="83">
        <v>4</v>
      </c>
      <c r="O11" s="74">
        <f>E11+M11+N11</f>
        <v>12</v>
      </c>
    </row>
    <row r="12" spans="1:15" x14ac:dyDescent="0.25">
      <c r="A12" s="84"/>
      <c r="B12" s="86"/>
      <c r="C12" s="48" t="s">
        <v>60</v>
      </c>
      <c r="D12" s="81"/>
      <c r="E12" s="74"/>
      <c r="F12" s="82"/>
      <c r="G12" s="82"/>
      <c r="H12" s="82"/>
      <c r="I12" s="82"/>
      <c r="J12" s="82"/>
      <c r="K12" s="82"/>
      <c r="L12" s="82"/>
      <c r="M12" s="83"/>
      <c r="N12" s="83"/>
      <c r="O12" s="74"/>
    </row>
    <row r="13" spans="1:15" x14ac:dyDescent="0.25">
      <c r="A13" s="84"/>
      <c r="B13" s="86"/>
      <c r="C13" s="46" t="s">
        <v>68</v>
      </c>
      <c r="D13" s="81">
        <v>1</v>
      </c>
      <c r="E13" s="82"/>
      <c r="F13" s="74">
        <v>9</v>
      </c>
      <c r="G13" s="74">
        <v>8</v>
      </c>
      <c r="H13" s="74">
        <v>9</v>
      </c>
      <c r="I13" s="74">
        <v>9</v>
      </c>
      <c r="J13" s="74">
        <v>9</v>
      </c>
      <c r="K13" s="74">
        <v>8</v>
      </c>
      <c r="L13" s="74">
        <v>9</v>
      </c>
      <c r="M13" s="82"/>
      <c r="N13" s="82"/>
      <c r="O13" s="74">
        <f>F13+G13+H13+I13+J13+K13+L13</f>
        <v>61</v>
      </c>
    </row>
    <row r="14" spans="1:15" ht="12.75" customHeight="1" x14ac:dyDescent="0.25">
      <c r="A14" s="85"/>
      <c r="B14" s="87"/>
      <c r="C14" s="47" t="s">
        <v>20</v>
      </c>
      <c r="D14" s="81"/>
      <c r="E14" s="82"/>
      <c r="F14" s="74"/>
      <c r="G14" s="74"/>
      <c r="H14" s="74"/>
      <c r="I14" s="74"/>
      <c r="J14" s="74"/>
      <c r="K14" s="74"/>
      <c r="L14" s="74"/>
      <c r="M14" s="82"/>
      <c r="N14" s="82"/>
      <c r="O14" s="74"/>
    </row>
    <row r="15" spans="1:15" ht="24" x14ac:dyDescent="0.25">
      <c r="A15" s="58" t="s">
        <v>23</v>
      </c>
      <c r="B15" s="59" t="s">
        <v>24</v>
      </c>
      <c r="C15" s="57" t="s">
        <v>66</v>
      </c>
      <c r="D15" s="60">
        <v>1</v>
      </c>
      <c r="E15" s="15">
        <v>3</v>
      </c>
      <c r="F15" s="15">
        <v>4</v>
      </c>
      <c r="G15" s="15">
        <v>5</v>
      </c>
      <c r="H15" s="15">
        <v>4</v>
      </c>
      <c r="I15" s="15">
        <v>5</v>
      </c>
      <c r="J15" s="15">
        <v>4</v>
      </c>
      <c r="K15" s="15">
        <v>4</v>
      </c>
      <c r="L15" s="15">
        <v>5</v>
      </c>
      <c r="M15" s="15">
        <v>4</v>
      </c>
      <c r="N15" s="15">
        <v>4</v>
      </c>
      <c r="O15" s="3">
        <f>E15+F15+G15+H15+I15+J15+K15+L15+M15+N15</f>
        <v>42</v>
      </c>
    </row>
    <row r="16" spans="1:15" ht="12" customHeight="1" x14ac:dyDescent="0.25">
      <c r="A16" s="77" t="s">
        <v>25</v>
      </c>
      <c r="B16" s="79" t="s">
        <v>26</v>
      </c>
      <c r="C16" s="50" t="s">
        <v>27</v>
      </c>
      <c r="D16" s="81">
        <v>1</v>
      </c>
      <c r="E16" s="82"/>
      <c r="F16" s="82"/>
      <c r="G16" s="82"/>
      <c r="H16" s="88">
        <v>9</v>
      </c>
      <c r="I16" s="88">
        <v>9</v>
      </c>
      <c r="J16" s="88">
        <v>8</v>
      </c>
      <c r="K16" s="82"/>
      <c r="L16" s="82"/>
      <c r="M16" s="82"/>
      <c r="N16" s="82"/>
      <c r="O16" s="74">
        <f>H16+I16+J16</f>
        <v>26</v>
      </c>
    </row>
    <row r="17" spans="1:16" ht="21" customHeight="1" x14ac:dyDescent="0.25">
      <c r="A17" s="78"/>
      <c r="B17" s="80"/>
      <c r="C17" s="52" t="s">
        <v>20</v>
      </c>
      <c r="D17" s="81"/>
      <c r="E17" s="82"/>
      <c r="F17" s="82"/>
      <c r="G17" s="82"/>
      <c r="H17" s="88"/>
      <c r="I17" s="88"/>
      <c r="J17" s="88"/>
      <c r="K17" s="82"/>
      <c r="L17" s="82"/>
      <c r="M17" s="82"/>
      <c r="N17" s="82"/>
      <c r="O17" s="74"/>
    </row>
    <row r="18" spans="1:16" x14ac:dyDescent="0.25">
      <c r="A18" s="39" t="s">
        <v>28</v>
      </c>
      <c r="B18" s="93" t="s">
        <v>29</v>
      </c>
      <c r="C18" s="43" t="s">
        <v>61</v>
      </c>
      <c r="D18" s="60">
        <v>1</v>
      </c>
      <c r="E18" s="25"/>
      <c r="F18" s="30">
        <v>4</v>
      </c>
      <c r="G18" s="30">
        <v>4</v>
      </c>
      <c r="H18" s="38"/>
      <c r="I18" s="38"/>
      <c r="J18" s="38"/>
      <c r="K18" s="38"/>
      <c r="L18" s="38"/>
      <c r="M18" s="38"/>
      <c r="N18" s="25"/>
      <c r="O18" s="23">
        <f>F18+G18</f>
        <v>8</v>
      </c>
      <c r="P18" s="24"/>
    </row>
    <row r="19" spans="1:16" ht="10.5" customHeight="1" x14ac:dyDescent="0.25">
      <c r="A19" s="61"/>
      <c r="B19" s="95"/>
      <c r="C19" s="44" t="s">
        <v>56</v>
      </c>
      <c r="D19" s="60">
        <v>2</v>
      </c>
      <c r="E19" s="25"/>
      <c r="F19" s="38"/>
      <c r="G19" s="30">
        <v>8</v>
      </c>
      <c r="H19" s="38"/>
      <c r="I19" s="38"/>
      <c r="J19" s="38"/>
      <c r="K19" s="38"/>
      <c r="L19" s="38"/>
      <c r="M19" s="38"/>
      <c r="N19" s="25"/>
      <c r="O19" s="23">
        <f>G19</f>
        <v>8</v>
      </c>
      <c r="P19" s="24"/>
    </row>
    <row r="20" spans="1:16" s="24" customFormat="1" ht="14.25" customHeight="1" x14ac:dyDescent="0.25">
      <c r="A20" s="61"/>
      <c r="B20" s="95"/>
      <c r="C20" s="44" t="s">
        <v>53</v>
      </c>
      <c r="D20" s="60">
        <v>3</v>
      </c>
      <c r="E20" s="25"/>
      <c r="F20" s="38"/>
      <c r="G20" s="38"/>
      <c r="H20" s="30">
        <f>3*30</f>
        <v>90</v>
      </c>
      <c r="I20" s="30">
        <f>3*31</f>
        <v>93</v>
      </c>
      <c r="J20" s="30">
        <f>3*31</f>
        <v>93</v>
      </c>
      <c r="K20" s="38"/>
      <c r="L20" s="38"/>
      <c r="M20" s="38"/>
      <c r="N20" s="25"/>
      <c r="O20" s="23">
        <f>H20+I20+J20</f>
        <v>276</v>
      </c>
    </row>
    <row r="21" spans="1:16" s="24" customFormat="1" x14ac:dyDescent="0.25">
      <c r="A21" s="61"/>
      <c r="B21" s="95"/>
      <c r="C21" s="44" t="s">
        <v>57</v>
      </c>
      <c r="D21" s="60">
        <v>1</v>
      </c>
      <c r="E21" s="25"/>
      <c r="F21" s="38"/>
      <c r="G21" s="38"/>
      <c r="H21" s="38"/>
      <c r="I21" s="38"/>
      <c r="J21" s="38"/>
      <c r="K21" s="30">
        <v>5</v>
      </c>
      <c r="L21" s="38"/>
      <c r="M21" s="38"/>
      <c r="N21" s="25"/>
      <c r="O21" s="23">
        <f>K21+L21</f>
        <v>5</v>
      </c>
    </row>
    <row r="22" spans="1:16" s="24" customFormat="1" x14ac:dyDescent="0.25">
      <c r="A22" s="51"/>
      <c r="B22" s="96"/>
      <c r="C22" s="45" t="s">
        <v>58</v>
      </c>
      <c r="D22" s="60">
        <v>1</v>
      </c>
      <c r="E22" s="25"/>
      <c r="F22" s="38"/>
      <c r="G22" s="38"/>
      <c r="H22" s="38"/>
      <c r="I22" s="38"/>
      <c r="J22" s="38"/>
      <c r="K22" s="38"/>
      <c r="L22" s="30">
        <v>6</v>
      </c>
      <c r="M22" s="38"/>
      <c r="N22" s="25"/>
      <c r="O22" s="23">
        <f>L22</f>
        <v>6</v>
      </c>
    </row>
    <row r="23" spans="1:16" s="24" customFormat="1" x14ac:dyDescent="0.25">
      <c r="A23" s="85" t="s">
        <v>30</v>
      </c>
      <c r="B23" s="91" t="s">
        <v>31</v>
      </c>
      <c r="C23" s="62" t="s">
        <v>27</v>
      </c>
      <c r="D23" s="81">
        <v>1</v>
      </c>
      <c r="E23" s="82"/>
      <c r="F23" s="82"/>
      <c r="G23" s="82"/>
      <c r="H23" s="74">
        <v>9</v>
      </c>
      <c r="I23" s="74">
        <v>9</v>
      </c>
      <c r="J23" s="74">
        <v>9</v>
      </c>
      <c r="K23" s="82"/>
      <c r="L23" s="82"/>
      <c r="M23" s="82"/>
      <c r="N23" s="82"/>
      <c r="O23" s="74">
        <f>H23+I23+J23</f>
        <v>27</v>
      </c>
      <c r="P23"/>
    </row>
    <row r="24" spans="1:16" s="24" customFormat="1" x14ac:dyDescent="0.25">
      <c r="A24" s="77"/>
      <c r="B24" s="79"/>
      <c r="C24" s="63" t="s">
        <v>20</v>
      </c>
      <c r="D24" s="81"/>
      <c r="E24" s="82"/>
      <c r="F24" s="82"/>
      <c r="G24" s="82"/>
      <c r="H24" s="74"/>
      <c r="I24" s="74"/>
      <c r="J24" s="74"/>
      <c r="K24" s="82"/>
      <c r="L24" s="82"/>
      <c r="M24" s="82"/>
      <c r="N24" s="82"/>
      <c r="O24" s="74"/>
      <c r="P24"/>
    </row>
    <row r="25" spans="1:16" x14ac:dyDescent="0.25">
      <c r="A25" s="85" t="s">
        <v>33</v>
      </c>
      <c r="B25" s="79" t="s">
        <v>32</v>
      </c>
      <c r="C25" s="62" t="s">
        <v>59</v>
      </c>
      <c r="D25" s="81">
        <v>1</v>
      </c>
      <c r="E25" s="89"/>
      <c r="F25" s="89"/>
      <c r="G25" s="90">
        <v>7</v>
      </c>
      <c r="H25" s="90">
        <v>13</v>
      </c>
      <c r="I25" s="90">
        <v>13</v>
      </c>
      <c r="J25" s="90">
        <v>14</v>
      </c>
      <c r="K25" s="90">
        <v>7</v>
      </c>
      <c r="L25" s="89"/>
      <c r="M25" s="89"/>
      <c r="N25" s="89"/>
      <c r="O25" s="74">
        <f>H25+I25+J25+K25+G25</f>
        <v>54</v>
      </c>
    </row>
    <row r="26" spans="1:16" ht="9" customHeight="1" x14ac:dyDescent="0.25">
      <c r="A26" s="77"/>
      <c r="B26" s="79"/>
      <c r="C26" s="63" t="s">
        <v>52</v>
      </c>
      <c r="D26" s="81"/>
      <c r="E26" s="89"/>
      <c r="F26" s="89"/>
      <c r="G26" s="90"/>
      <c r="H26" s="90"/>
      <c r="I26" s="90"/>
      <c r="J26" s="90"/>
      <c r="K26" s="90"/>
      <c r="L26" s="89"/>
      <c r="M26" s="89"/>
      <c r="N26" s="89"/>
      <c r="O26" s="74"/>
    </row>
    <row r="27" spans="1:16" x14ac:dyDescent="0.25">
      <c r="A27" s="85" t="s">
        <v>62</v>
      </c>
      <c r="B27" s="79" t="s">
        <v>34</v>
      </c>
      <c r="C27" s="62" t="s">
        <v>65</v>
      </c>
      <c r="D27" s="81">
        <v>2</v>
      </c>
      <c r="E27" s="74">
        <v>6</v>
      </c>
      <c r="F27" s="82"/>
      <c r="G27" s="82"/>
      <c r="H27" s="82"/>
      <c r="I27" s="82"/>
      <c r="J27" s="82"/>
      <c r="K27" s="82"/>
      <c r="L27" s="82"/>
      <c r="M27" s="83">
        <v>10</v>
      </c>
      <c r="N27" s="83">
        <v>8</v>
      </c>
      <c r="O27" s="74">
        <f>E27+M27+N27</f>
        <v>24</v>
      </c>
    </row>
    <row r="28" spans="1:16" ht="9.75" customHeight="1" x14ac:dyDescent="0.25">
      <c r="A28" s="77"/>
      <c r="B28" s="79"/>
      <c r="C28" s="57" t="s">
        <v>35</v>
      </c>
      <c r="D28" s="81"/>
      <c r="E28" s="74"/>
      <c r="F28" s="82"/>
      <c r="G28" s="82"/>
      <c r="H28" s="82"/>
      <c r="I28" s="82"/>
      <c r="J28" s="82"/>
      <c r="K28" s="82"/>
      <c r="L28" s="82"/>
      <c r="M28" s="83"/>
      <c r="N28" s="83"/>
      <c r="O28" s="74"/>
    </row>
    <row r="29" spans="1:16" x14ac:dyDescent="0.25">
      <c r="A29" s="77"/>
      <c r="B29" s="79"/>
      <c r="C29" s="50" t="s">
        <v>68</v>
      </c>
      <c r="D29" s="81">
        <v>2</v>
      </c>
      <c r="E29" s="82"/>
      <c r="F29" s="83">
        <v>18</v>
      </c>
      <c r="G29" s="83">
        <v>16</v>
      </c>
      <c r="H29" s="83">
        <v>18</v>
      </c>
      <c r="I29" s="83">
        <v>18</v>
      </c>
      <c r="J29" s="83">
        <v>18</v>
      </c>
      <c r="K29" s="83">
        <v>16</v>
      </c>
      <c r="L29" s="83">
        <v>18</v>
      </c>
      <c r="M29" s="82"/>
      <c r="N29" s="82"/>
      <c r="O29" s="74">
        <f>F29+G29+H29+I29+J29+K29+L29</f>
        <v>122</v>
      </c>
    </row>
    <row r="30" spans="1:16" ht="12.75" customHeight="1" x14ac:dyDescent="0.25">
      <c r="A30" s="77"/>
      <c r="B30" s="79"/>
      <c r="C30" s="52" t="s">
        <v>20</v>
      </c>
      <c r="D30" s="81"/>
      <c r="E30" s="82"/>
      <c r="F30" s="83"/>
      <c r="G30" s="83"/>
      <c r="H30" s="83"/>
      <c r="I30" s="83"/>
      <c r="J30" s="83"/>
      <c r="K30" s="83"/>
      <c r="L30" s="83"/>
      <c r="M30" s="82"/>
      <c r="N30" s="82"/>
      <c r="O30" s="74"/>
    </row>
    <row r="31" spans="1:16" ht="15.75" x14ac:dyDescent="0.25">
      <c r="A31" s="97" t="s">
        <v>36</v>
      </c>
      <c r="B31" s="98"/>
      <c r="C31" s="100"/>
      <c r="D31" s="99"/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5"/>
    </row>
    <row r="32" spans="1:16" ht="12" customHeight="1" x14ac:dyDescent="0.25">
      <c r="A32" s="97" t="s">
        <v>37</v>
      </c>
      <c r="B32" s="98"/>
      <c r="C32" s="98"/>
      <c r="D32" s="99"/>
      <c r="E32" s="15">
        <f t="shared" ref="E32:N32" si="0">E31+E31*0.21</f>
        <v>0</v>
      </c>
      <c r="F32" s="15">
        <f t="shared" si="0"/>
        <v>0</v>
      </c>
      <c r="G32" s="15">
        <f t="shared" si="0"/>
        <v>0</v>
      </c>
      <c r="H32" s="15">
        <f t="shared" si="0"/>
        <v>0</v>
      </c>
      <c r="I32" s="15">
        <f t="shared" si="0"/>
        <v>0</v>
      </c>
      <c r="J32" s="15">
        <f t="shared" si="0"/>
        <v>0</v>
      </c>
      <c r="K32" s="15">
        <f t="shared" si="0"/>
        <v>0</v>
      </c>
      <c r="L32" s="15">
        <f t="shared" si="0"/>
        <v>0</v>
      </c>
      <c r="M32" s="15">
        <f t="shared" si="0"/>
        <v>0</v>
      </c>
      <c r="N32" s="15">
        <f t="shared" si="0"/>
        <v>0</v>
      </c>
      <c r="O32" s="5"/>
    </row>
    <row r="33" spans="1:15" ht="15" customHeight="1" x14ac:dyDescent="0.25">
      <c r="A33" s="97" t="s">
        <v>38</v>
      </c>
      <c r="B33" s="98"/>
      <c r="C33" s="98"/>
      <c r="D33" s="99"/>
      <c r="E33" s="15">
        <f>E11+E15+E27</f>
        <v>12</v>
      </c>
      <c r="F33" s="15">
        <f>F9+F13+F15+F18+F29</f>
        <v>44</v>
      </c>
      <c r="G33" s="15">
        <f>G9+G13+G15+G19+G29+G25+G18</f>
        <v>57</v>
      </c>
      <c r="H33" s="15">
        <f>H9+H13+H15+H16+H20+H23+H25+H29</f>
        <v>161</v>
      </c>
      <c r="I33" s="15">
        <f>I9+I13+I15+I16+I20+I23+I25+I29</f>
        <v>165</v>
      </c>
      <c r="J33" s="15">
        <f>J9+J13+J15+J16+J20+J23+J25+J29</f>
        <v>164</v>
      </c>
      <c r="K33" s="15">
        <f>K9+K13+K15+K21+K25+K29</f>
        <v>48</v>
      </c>
      <c r="L33" s="15">
        <f>L9+L13+L15+L21+L29+L22</f>
        <v>47</v>
      </c>
      <c r="M33" s="15">
        <f>M11+M15+M27</f>
        <v>19</v>
      </c>
      <c r="N33" s="15">
        <f>N11+N15+N27</f>
        <v>16</v>
      </c>
      <c r="O33" s="31">
        <f>E33+F33+G33+H33+I33+J33+K33+L33+M33+N33</f>
        <v>733</v>
      </c>
    </row>
    <row r="34" spans="1:15" ht="15" customHeight="1" x14ac:dyDescent="0.25">
      <c r="A34" s="97" t="s">
        <v>39</v>
      </c>
      <c r="B34" s="98"/>
      <c r="C34" s="98"/>
      <c r="D34" s="99"/>
      <c r="E34" s="16">
        <f t="shared" ref="E34:N34" si="1">E33*E31</f>
        <v>0</v>
      </c>
      <c r="F34" s="16">
        <f t="shared" si="1"/>
        <v>0</v>
      </c>
      <c r="G34" s="16">
        <f t="shared" si="1"/>
        <v>0</v>
      </c>
      <c r="H34" s="16">
        <f t="shared" si="1"/>
        <v>0</v>
      </c>
      <c r="I34" s="16">
        <f t="shared" si="1"/>
        <v>0</v>
      </c>
      <c r="J34" s="16">
        <f t="shared" si="1"/>
        <v>0</v>
      </c>
      <c r="K34" s="16">
        <f t="shared" si="1"/>
        <v>0</v>
      </c>
      <c r="L34" s="16">
        <f t="shared" si="1"/>
        <v>0</v>
      </c>
      <c r="M34" s="16">
        <f t="shared" si="1"/>
        <v>0</v>
      </c>
      <c r="N34" s="16">
        <f t="shared" si="1"/>
        <v>0</v>
      </c>
      <c r="O34" s="1"/>
    </row>
    <row r="35" spans="1:15" ht="15.75" customHeight="1" x14ac:dyDescent="0.25">
      <c r="A35" s="97" t="s">
        <v>40</v>
      </c>
      <c r="B35" s="98"/>
      <c r="C35" s="98"/>
      <c r="D35" s="99"/>
      <c r="E35" s="16">
        <f t="shared" ref="E35:N35" si="2">E34+E34*0.21</f>
        <v>0</v>
      </c>
      <c r="F35" s="16">
        <f t="shared" si="2"/>
        <v>0</v>
      </c>
      <c r="G35" s="16">
        <f t="shared" si="2"/>
        <v>0</v>
      </c>
      <c r="H35" s="16">
        <f t="shared" si="2"/>
        <v>0</v>
      </c>
      <c r="I35" s="16">
        <f t="shared" si="2"/>
        <v>0</v>
      </c>
      <c r="J35" s="16">
        <f t="shared" si="2"/>
        <v>0</v>
      </c>
      <c r="K35" s="16">
        <f t="shared" si="2"/>
        <v>0</v>
      </c>
      <c r="L35" s="16">
        <f t="shared" si="2"/>
        <v>0</v>
      </c>
      <c r="M35" s="16">
        <f t="shared" si="2"/>
        <v>0</v>
      </c>
      <c r="N35" s="16">
        <f t="shared" si="2"/>
        <v>0</v>
      </c>
      <c r="O35" s="31">
        <f>+E35+F35+G35+H35+I35+J35+K35+L35+M35+N35</f>
        <v>0</v>
      </c>
    </row>
    <row r="36" spans="1:15" ht="15.75" customHeight="1" x14ac:dyDescent="0.25"/>
    <row r="37" spans="1:15" ht="15.75" customHeight="1" x14ac:dyDescent="0.25"/>
  </sheetData>
  <mergeCells count="136">
    <mergeCell ref="A4:O4"/>
    <mergeCell ref="B18:B22"/>
    <mergeCell ref="A35:D35"/>
    <mergeCell ref="H6:H7"/>
    <mergeCell ref="I6:I7"/>
    <mergeCell ref="J6:J7"/>
    <mergeCell ref="A33:D33"/>
    <mergeCell ref="A34:D34"/>
    <mergeCell ref="A32:D32"/>
    <mergeCell ref="A31:D31"/>
    <mergeCell ref="J29:J30"/>
    <mergeCell ref="I25:I26"/>
    <mergeCell ref="J25:J26"/>
    <mergeCell ref="E16:E17"/>
    <mergeCell ref="F16:F17"/>
    <mergeCell ref="G16:G17"/>
    <mergeCell ref="H16:H17"/>
    <mergeCell ref="H13:H14"/>
    <mergeCell ref="B11:B12"/>
    <mergeCell ref="D11:D12"/>
    <mergeCell ref="E11:E12"/>
    <mergeCell ref="F11:F12"/>
    <mergeCell ref="F9:F10"/>
    <mergeCell ref="B8:O8"/>
    <mergeCell ref="O29:O30"/>
    <mergeCell ref="O27:O28"/>
    <mergeCell ref="A29:A30"/>
    <mergeCell ref="B29:B30"/>
    <mergeCell ref="D29:D30"/>
    <mergeCell ref="E29:E30"/>
    <mergeCell ref="F29:F30"/>
    <mergeCell ref="G29:G30"/>
    <mergeCell ref="H29:H30"/>
    <mergeCell ref="I29:I30"/>
    <mergeCell ref="I27:I28"/>
    <mergeCell ref="J27:J28"/>
    <mergeCell ref="K27:K28"/>
    <mergeCell ref="L27:L28"/>
    <mergeCell ref="M27:M28"/>
    <mergeCell ref="N27:N28"/>
    <mergeCell ref="M25:M26"/>
    <mergeCell ref="K29:K30"/>
    <mergeCell ref="L29:L30"/>
    <mergeCell ref="M29:M30"/>
    <mergeCell ref="N29:N30"/>
    <mergeCell ref="A27:A28"/>
    <mergeCell ref="B27:B28"/>
    <mergeCell ref="D27:D28"/>
    <mergeCell ref="E27:E28"/>
    <mergeCell ref="F27:F28"/>
    <mergeCell ref="G27:G28"/>
    <mergeCell ref="H27:H28"/>
    <mergeCell ref="H25:H26"/>
    <mergeCell ref="M23:M24"/>
    <mergeCell ref="A25:A26"/>
    <mergeCell ref="B25:B26"/>
    <mergeCell ref="D25:D26"/>
    <mergeCell ref="E25:E26"/>
    <mergeCell ref="F25:F26"/>
    <mergeCell ref="G25:G26"/>
    <mergeCell ref="G23:G24"/>
    <mergeCell ref="H23:H24"/>
    <mergeCell ref="I23:I24"/>
    <mergeCell ref="A23:A24"/>
    <mergeCell ref="B23:B24"/>
    <mergeCell ref="D23:D24"/>
    <mergeCell ref="E23:E24"/>
    <mergeCell ref="F23:F24"/>
    <mergeCell ref="N23:N24"/>
    <mergeCell ref="O23:O24"/>
    <mergeCell ref="J23:J24"/>
    <mergeCell ref="K23:K24"/>
    <mergeCell ref="L23:L24"/>
    <mergeCell ref="N25:N26"/>
    <mergeCell ref="O25:O26"/>
    <mergeCell ref="K25:K26"/>
    <mergeCell ref="L25:L26"/>
    <mergeCell ref="O16:O17"/>
    <mergeCell ref="I16:I17"/>
    <mergeCell ref="J16:J17"/>
    <mergeCell ref="K16:K17"/>
    <mergeCell ref="L16:L17"/>
    <mergeCell ref="M16:M17"/>
    <mergeCell ref="N16:N17"/>
    <mergeCell ref="A16:A17"/>
    <mergeCell ref="B16:B17"/>
    <mergeCell ref="D16:D17"/>
    <mergeCell ref="M11:M12"/>
    <mergeCell ref="N11:N12"/>
    <mergeCell ref="O11:O12"/>
    <mergeCell ref="A13:A14"/>
    <mergeCell ref="B13:B14"/>
    <mergeCell ref="D13:D14"/>
    <mergeCell ref="E13:E14"/>
    <mergeCell ref="F13:F14"/>
    <mergeCell ref="G13:G14"/>
    <mergeCell ref="G11:G12"/>
    <mergeCell ref="H11:H12"/>
    <mergeCell ref="I11:I12"/>
    <mergeCell ref="J11:J12"/>
    <mergeCell ref="K11:K12"/>
    <mergeCell ref="L11:L12"/>
    <mergeCell ref="N13:N14"/>
    <mergeCell ref="O13:O14"/>
    <mergeCell ref="I13:I14"/>
    <mergeCell ref="J13:J14"/>
    <mergeCell ref="K13:K14"/>
    <mergeCell ref="L13:L14"/>
    <mergeCell ref="M13:M14"/>
    <mergeCell ref="A11:A12"/>
    <mergeCell ref="A9:A10"/>
    <mergeCell ref="B9:B10"/>
    <mergeCell ref="D9:D10"/>
    <mergeCell ref="E9:E10"/>
    <mergeCell ref="L9:L10"/>
    <mergeCell ref="M9:M10"/>
    <mergeCell ref="N9:N10"/>
    <mergeCell ref="O9:O10"/>
    <mergeCell ref="I9:I10"/>
    <mergeCell ref="J9:J10"/>
    <mergeCell ref="K9:K10"/>
    <mergeCell ref="G9:G10"/>
    <mergeCell ref="H9:H10"/>
    <mergeCell ref="A5:O5"/>
    <mergeCell ref="A6:A7"/>
    <mergeCell ref="B6:B7"/>
    <mergeCell ref="C6:C7"/>
    <mergeCell ref="D6:D7"/>
    <mergeCell ref="E6:E7"/>
    <mergeCell ref="F6:F7"/>
    <mergeCell ref="G6:G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workbookViewId="0">
      <selection activeCell="A3" sqref="A3:O4"/>
    </sheetView>
  </sheetViews>
  <sheetFormatPr defaultRowHeight="15" x14ac:dyDescent="0.25"/>
  <cols>
    <col min="2" max="2" width="18.85546875" customWidth="1"/>
    <col min="3" max="3" width="25.28515625" customWidth="1"/>
    <col min="5" max="5" width="4.140625" bestFit="1" customWidth="1"/>
    <col min="6" max="6" width="3.7109375" bestFit="1" customWidth="1"/>
    <col min="7" max="7" width="4" bestFit="1" customWidth="1"/>
    <col min="8" max="8" width="3.85546875" bestFit="1" customWidth="1"/>
    <col min="9" max="9" width="3.42578125" bestFit="1" customWidth="1"/>
    <col min="10" max="10" width="4" bestFit="1" customWidth="1"/>
    <col min="11" max="11" width="4.42578125" style="6" bestFit="1" customWidth="1"/>
    <col min="12" max="12" width="4" bestFit="1" customWidth="1"/>
    <col min="13" max="14" width="3.85546875" bestFit="1" customWidth="1"/>
    <col min="15" max="15" width="26.85546875" customWidth="1"/>
  </cols>
  <sheetData>
    <row r="2" spans="1:15" x14ac:dyDescent="0.25">
      <c r="O2" t="s">
        <v>86</v>
      </c>
    </row>
    <row r="3" spans="1:15" x14ac:dyDescent="0.25">
      <c r="A3" t="s">
        <v>88</v>
      </c>
      <c r="K3"/>
    </row>
    <row r="4" spans="1:15" ht="15.75" x14ac:dyDescent="0.25">
      <c r="B4" s="131" t="s">
        <v>87</v>
      </c>
      <c r="K4"/>
    </row>
    <row r="5" spans="1:15" ht="15.75" thickBot="1" x14ac:dyDescent="0.3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15" customHeight="1" x14ac:dyDescent="0.25">
      <c r="A6" s="71" t="s">
        <v>77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1:15" x14ac:dyDescent="0.25">
      <c r="A7" s="83" t="s">
        <v>0</v>
      </c>
      <c r="B7" s="102" t="s">
        <v>1</v>
      </c>
      <c r="C7" s="83" t="s">
        <v>2</v>
      </c>
      <c r="D7" s="74" t="s">
        <v>3</v>
      </c>
      <c r="E7" s="74" t="s">
        <v>5</v>
      </c>
      <c r="F7" s="74" t="s">
        <v>6</v>
      </c>
      <c r="G7" s="74" t="s">
        <v>7</v>
      </c>
      <c r="H7" s="74" t="s">
        <v>8</v>
      </c>
      <c r="I7" s="74" t="s">
        <v>9</v>
      </c>
      <c r="J7" s="74" t="s">
        <v>10</v>
      </c>
      <c r="K7" s="74" t="s">
        <v>11</v>
      </c>
      <c r="L7" s="74" t="s">
        <v>12</v>
      </c>
      <c r="M7" s="103" t="s">
        <v>13</v>
      </c>
      <c r="N7" s="103" t="s">
        <v>14</v>
      </c>
      <c r="O7" s="76" t="s">
        <v>15</v>
      </c>
    </row>
    <row r="8" spans="1:15" ht="29.25" customHeight="1" x14ac:dyDescent="0.25">
      <c r="A8" s="83"/>
      <c r="B8" s="102"/>
      <c r="C8" s="83"/>
      <c r="D8" s="74"/>
      <c r="E8" s="74"/>
      <c r="F8" s="74"/>
      <c r="G8" s="74"/>
      <c r="H8" s="74"/>
      <c r="I8" s="74"/>
      <c r="J8" s="74"/>
      <c r="K8" s="74"/>
      <c r="L8" s="74"/>
      <c r="M8" s="103"/>
      <c r="N8" s="103"/>
      <c r="O8" s="76"/>
    </row>
    <row r="9" spans="1:15" ht="25.5" customHeight="1" x14ac:dyDescent="0.25">
      <c r="A9" s="56" t="s">
        <v>41</v>
      </c>
      <c r="B9" s="104" t="s">
        <v>80</v>
      </c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25.5" customHeight="1" x14ac:dyDescent="0.25">
      <c r="A10" s="78" t="s">
        <v>42</v>
      </c>
      <c r="B10" s="93" t="s">
        <v>76</v>
      </c>
      <c r="C10" s="41" t="s">
        <v>71</v>
      </c>
      <c r="D10" s="65">
        <v>1</v>
      </c>
      <c r="E10" s="23">
        <v>5</v>
      </c>
      <c r="F10" s="36"/>
      <c r="G10" s="36"/>
      <c r="H10" s="36"/>
      <c r="I10" s="36"/>
      <c r="J10" s="36"/>
      <c r="K10" s="36"/>
      <c r="L10" s="36"/>
      <c r="M10" s="23">
        <v>5</v>
      </c>
      <c r="N10" s="23">
        <v>4</v>
      </c>
      <c r="O10" s="33">
        <f>E10+M10+N10</f>
        <v>14</v>
      </c>
    </row>
    <row r="11" spans="1:15" ht="25.5" customHeight="1" x14ac:dyDescent="0.25">
      <c r="A11" s="84"/>
      <c r="B11" s="95"/>
      <c r="C11" s="43" t="s">
        <v>72</v>
      </c>
      <c r="D11" s="42"/>
      <c r="E11" s="54"/>
      <c r="F11" s="23">
        <v>4</v>
      </c>
      <c r="G11" s="23">
        <v>8</v>
      </c>
      <c r="H11" s="36"/>
      <c r="I11" s="36"/>
      <c r="J11" s="36"/>
      <c r="K11" s="36"/>
      <c r="L11" s="36"/>
      <c r="M11" s="54"/>
      <c r="N11" s="54"/>
      <c r="O11" s="33">
        <f>F11+G11</f>
        <v>12</v>
      </c>
    </row>
    <row r="12" spans="1:15" ht="25.5" customHeight="1" x14ac:dyDescent="0.25">
      <c r="A12" s="84"/>
      <c r="B12" s="95"/>
      <c r="C12" s="44" t="s">
        <v>53</v>
      </c>
      <c r="D12" s="42"/>
      <c r="E12" s="54"/>
      <c r="F12" s="36"/>
      <c r="G12" s="36"/>
      <c r="H12" s="23">
        <v>30</v>
      </c>
      <c r="I12" s="23">
        <v>31</v>
      </c>
      <c r="J12" s="23">
        <v>31</v>
      </c>
      <c r="K12" s="36"/>
      <c r="L12" s="36"/>
      <c r="M12" s="54"/>
      <c r="N12" s="54"/>
      <c r="O12" s="33">
        <f>H12+I12+J12</f>
        <v>92</v>
      </c>
    </row>
    <row r="13" spans="1:15" ht="19.5" customHeight="1" x14ac:dyDescent="0.25">
      <c r="A13" s="84"/>
      <c r="B13" s="66" t="s">
        <v>43</v>
      </c>
      <c r="C13" s="44" t="s">
        <v>57</v>
      </c>
      <c r="D13" s="42"/>
      <c r="E13" s="53"/>
      <c r="F13" s="53"/>
      <c r="G13" s="53"/>
      <c r="H13" s="53"/>
      <c r="I13" s="53"/>
      <c r="J13" s="53"/>
      <c r="K13" s="23">
        <v>5</v>
      </c>
      <c r="L13" s="36"/>
      <c r="M13" s="54"/>
      <c r="N13" s="54"/>
      <c r="O13" s="33">
        <f>K13</f>
        <v>5</v>
      </c>
    </row>
    <row r="14" spans="1:15" ht="20.25" customHeight="1" x14ac:dyDescent="0.25">
      <c r="A14" s="85"/>
      <c r="B14" s="67"/>
      <c r="C14" s="45" t="s">
        <v>58</v>
      </c>
      <c r="D14" s="42"/>
      <c r="E14" s="53"/>
      <c r="F14" s="53"/>
      <c r="G14" s="53"/>
      <c r="H14" s="53"/>
      <c r="I14" s="53"/>
      <c r="J14" s="53"/>
      <c r="K14" s="23">
        <v>3</v>
      </c>
      <c r="L14" s="23">
        <v>5</v>
      </c>
      <c r="M14" s="36"/>
      <c r="N14" s="36"/>
      <c r="O14" s="33">
        <f>K14+L14</f>
        <v>8</v>
      </c>
    </row>
    <row r="15" spans="1:15" ht="18.75" customHeight="1" x14ac:dyDescent="0.25">
      <c r="A15" s="78" t="s">
        <v>44</v>
      </c>
      <c r="B15" s="40" t="s">
        <v>18</v>
      </c>
      <c r="C15" s="46" t="s">
        <v>67</v>
      </c>
      <c r="D15" s="106">
        <v>1</v>
      </c>
      <c r="E15" s="83">
        <v>3</v>
      </c>
      <c r="F15" s="82"/>
      <c r="G15" s="82"/>
      <c r="H15" s="82"/>
      <c r="I15" s="82"/>
      <c r="J15" s="82"/>
      <c r="K15" s="82"/>
      <c r="L15" s="82"/>
      <c r="M15" s="83">
        <v>5</v>
      </c>
      <c r="N15" s="83">
        <v>4</v>
      </c>
      <c r="O15" s="83">
        <f>E15+M15+N15</f>
        <v>12</v>
      </c>
    </row>
    <row r="16" spans="1:15" ht="16.5" customHeight="1" x14ac:dyDescent="0.25">
      <c r="A16" s="84"/>
      <c r="B16" s="84" t="s">
        <v>43</v>
      </c>
      <c r="C16" s="47" t="s">
        <v>35</v>
      </c>
      <c r="D16" s="106"/>
      <c r="E16" s="83"/>
      <c r="F16" s="82"/>
      <c r="G16" s="82"/>
      <c r="H16" s="82"/>
      <c r="I16" s="82"/>
      <c r="J16" s="82"/>
      <c r="K16" s="82"/>
      <c r="L16" s="82"/>
      <c r="M16" s="83"/>
      <c r="N16" s="83"/>
      <c r="O16" s="83"/>
    </row>
    <row r="17" spans="1:15" x14ac:dyDescent="0.25">
      <c r="A17" s="84"/>
      <c r="B17" s="84"/>
      <c r="C17" s="46" t="s">
        <v>19</v>
      </c>
      <c r="D17" s="106">
        <v>1</v>
      </c>
      <c r="E17" s="82"/>
      <c r="F17" s="83">
        <v>9</v>
      </c>
      <c r="G17" s="83">
        <v>8</v>
      </c>
      <c r="H17" s="83">
        <v>9</v>
      </c>
      <c r="I17" s="83">
        <v>9</v>
      </c>
      <c r="J17" s="83">
        <v>9</v>
      </c>
      <c r="K17" s="83">
        <v>8</v>
      </c>
      <c r="L17" s="83">
        <v>9</v>
      </c>
      <c r="M17" s="82"/>
      <c r="N17" s="82"/>
      <c r="O17" s="83">
        <f>F17+G17+H17+I17+J17+L17+K17</f>
        <v>61</v>
      </c>
    </row>
    <row r="18" spans="1:15" ht="11.25" customHeight="1" x14ac:dyDescent="0.25">
      <c r="A18" s="85"/>
      <c r="B18" s="85"/>
      <c r="C18" s="48" t="s">
        <v>20</v>
      </c>
      <c r="D18" s="106"/>
      <c r="E18" s="82"/>
      <c r="F18" s="83"/>
      <c r="G18" s="83"/>
      <c r="H18" s="83"/>
      <c r="I18" s="83"/>
      <c r="J18" s="83"/>
      <c r="K18" s="83"/>
      <c r="L18" s="83"/>
      <c r="M18" s="82"/>
      <c r="N18" s="82"/>
      <c r="O18" s="83"/>
    </row>
    <row r="19" spans="1:15" ht="21.75" customHeight="1" x14ac:dyDescent="0.25">
      <c r="A19" s="107" t="s">
        <v>70</v>
      </c>
      <c r="B19" s="49" t="s">
        <v>32</v>
      </c>
      <c r="C19" s="50" t="s">
        <v>59</v>
      </c>
      <c r="D19" s="106">
        <v>1</v>
      </c>
      <c r="E19" s="82"/>
      <c r="F19" s="82"/>
      <c r="G19" s="90">
        <v>7</v>
      </c>
      <c r="H19" s="109">
        <v>13</v>
      </c>
      <c r="I19" s="109">
        <v>13</v>
      </c>
      <c r="J19" s="109">
        <v>13</v>
      </c>
      <c r="K19" s="109">
        <v>7</v>
      </c>
      <c r="L19" s="82"/>
      <c r="M19" s="82"/>
      <c r="N19" s="82"/>
      <c r="O19" s="83">
        <f>G19+H19+I19+J19+K19</f>
        <v>53</v>
      </c>
    </row>
    <row r="20" spans="1:15" ht="26.25" customHeight="1" x14ac:dyDescent="0.25">
      <c r="A20" s="108"/>
      <c r="B20" s="51" t="s">
        <v>43</v>
      </c>
      <c r="C20" s="52" t="s">
        <v>52</v>
      </c>
      <c r="D20" s="106"/>
      <c r="E20" s="82"/>
      <c r="F20" s="82"/>
      <c r="G20" s="90"/>
      <c r="H20" s="109"/>
      <c r="I20" s="109"/>
      <c r="J20" s="109"/>
      <c r="K20" s="109"/>
      <c r="L20" s="82"/>
      <c r="M20" s="82"/>
      <c r="N20" s="82"/>
      <c r="O20" s="83"/>
    </row>
    <row r="21" spans="1:15" x14ac:dyDescent="0.25">
      <c r="A21" s="113" t="s">
        <v>36</v>
      </c>
      <c r="B21" s="114"/>
      <c r="C21" s="114"/>
      <c r="D21" s="113"/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0"/>
    </row>
    <row r="22" spans="1:15" ht="6" customHeight="1" x14ac:dyDescent="0.25">
      <c r="A22" s="113"/>
      <c r="B22" s="113"/>
      <c r="C22" s="113"/>
      <c r="D22" s="113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0"/>
    </row>
    <row r="23" spans="1:15" x14ac:dyDescent="0.25">
      <c r="A23" s="113" t="s">
        <v>37</v>
      </c>
      <c r="B23" s="113"/>
      <c r="C23" s="113"/>
      <c r="D23" s="113"/>
      <c r="E23" s="74">
        <f>E21+(E21*0.21)</f>
        <v>0</v>
      </c>
      <c r="F23" s="74">
        <f t="shared" ref="F23:N23" si="0">F21+F21*0.21</f>
        <v>0</v>
      </c>
      <c r="G23" s="74">
        <f t="shared" si="0"/>
        <v>0</v>
      </c>
      <c r="H23" s="74">
        <f t="shared" si="0"/>
        <v>0</v>
      </c>
      <c r="I23" s="74">
        <f t="shared" si="0"/>
        <v>0</v>
      </c>
      <c r="J23" s="74">
        <f t="shared" si="0"/>
        <v>0</v>
      </c>
      <c r="K23" s="74">
        <f t="shared" si="0"/>
        <v>0</v>
      </c>
      <c r="L23" s="74">
        <f t="shared" si="0"/>
        <v>0</v>
      </c>
      <c r="M23" s="74">
        <f t="shared" si="0"/>
        <v>0</v>
      </c>
      <c r="N23" s="74">
        <f t="shared" si="0"/>
        <v>0</v>
      </c>
      <c r="O23" s="110"/>
    </row>
    <row r="24" spans="1:15" ht="3" customHeight="1" x14ac:dyDescent="0.25">
      <c r="A24" s="113"/>
      <c r="B24" s="113"/>
      <c r="C24" s="113"/>
      <c r="D24" s="11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110"/>
    </row>
    <row r="25" spans="1:15" x14ac:dyDescent="0.25">
      <c r="A25" s="113" t="s">
        <v>38</v>
      </c>
      <c r="B25" s="113"/>
      <c r="C25" s="113"/>
      <c r="D25" s="113"/>
      <c r="E25" s="3">
        <f>+E10+E15</f>
        <v>8</v>
      </c>
      <c r="F25" s="3">
        <f>F17+F11</f>
        <v>13</v>
      </c>
      <c r="G25" s="26">
        <f>G17+G19+G11</f>
        <v>23</v>
      </c>
      <c r="H25" s="3">
        <f>H17+H19+H12</f>
        <v>52</v>
      </c>
      <c r="I25" s="3">
        <f>I17+I19+I12</f>
        <v>53</v>
      </c>
      <c r="J25" s="3">
        <f>J17+J19+J12</f>
        <v>53</v>
      </c>
      <c r="K25" s="3">
        <f>K17+K19+K14+K13</f>
        <v>23</v>
      </c>
      <c r="L25" s="3">
        <f>L17+L14</f>
        <v>14</v>
      </c>
      <c r="M25" s="3">
        <f>M15+M10</f>
        <v>10</v>
      </c>
      <c r="N25" s="3">
        <f>N15+N10</f>
        <v>8</v>
      </c>
      <c r="O25" s="31">
        <f>E25+F25+G25+H25+I25+J25+K25+L25+N25+M25</f>
        <v>257</v>
      </c>
    </row>
    <row r="26" spans="1:15" x14ac:dyDescent="0.25">
      <c r="A26" s="113" t="s">
        <v>39</v>
      </c>
      <c r="B26" s="113"/>
      <c r="C26" s="113"/>
      <c r="D26" s="113"/>
      <c r="E26" s="4">
        <f t="shared" ref="E26:N26" si="1">E21*E25</f>
        <v>0</v>
      </c>
      <c r="F26" s="4">
        <f t="shared" si="1"/>
        <v>0</v>
      </c>
      <c r="G26" s="4">
        <f t="shared" si="1"/>
        <v>0</v>
      </c>
      <c r="H26" s="4">
        <f t="shared" si="1"/>
        <v>0</v>
      </c>
      <c r="I26" s="4">
        <f t="shared" si="1"/>
        <v>0</v>
      </c>
      <c r="J26" s="4">
        <f t="shared" si="1"/>
        <v>0</v>
      </c>
      <c r="K26" s="4">
        <f t="shared" si="1"/>
        <v>0</v>
      </c>
      <c r="L26" s="4">
        <f t="shared" si="1"/>
        <v>0</v>
      </c>
      <c r="M26" s="4">
        <f t="shared" si="1"/>
        <v>0</v>
      </c>
      <c r="N26" s="4">
        <f t="shared" si="1"/>
        <v>0</v>
      </c>
      <c r="O26" s="31"/>
    </row>
    <row r="27" spans="1:15" x14ac:dyDescent="0.25">
      <c r="A27" s="113" t="s">
        <v>40</v>
      </c>
      <c r="B27" s="113"/>
      <c r="C27" s="113"/>
      <c r="D27" s="113"/>
      <c r="E27" s="4">
        <f t="shared" ref="E27:N27" si="2">E26+E26*0.21</f>
        <v>0</v>
      </c>
      <c r="F27" s="4">
        <f t="shared" si="2"/>
        <v>0</v>
      </c>
      <c r="G27" s="4">
        <f t="shared" si="2"/>
        <v>0</v>
      </c>
      <c r="H27" s="4">
        <f t="shared" si="2"/>
        <v>0</v>
      </c>
      <c r="I27" s="4">
        <f t="shared" si="2"/>
        <v>0</v>
      </c>
      <c r="J27" s="4">
        <f t="shared" si="2"/>
        <v>0</v>
      </c>
      <c r="K27" s="4">
        <f t="shared" si="2"/>
        <v>0</v>
      </c>
      <c r="L27" s="4">
        <f t="shared" si="2"/>
        <v>0</v>
      </c>
      <c r="M27" s="4">
        <f t="shared" si="2"/>
        <v>0</v>
      </c>
      <c r="N27" s="4">
        <f t="shared" si="2"/>
        <v>0</v>
      </c>
      <c r="O27" s="31">
        <f>E27+F27+G27+H27+I27+J27+K27+L27+M27+N27</f>
        <v>0</v>
      </c>
    </row>
  </sheetData>
  <mergeCells count="86">
    <mergeCell ref="A5:O5"/>
    <mergeCell ref="G23:G24"/>
    <mergeCell ref="L23:L24"/>
    <mergeCell ref="M23:M24"/>
    <mergeCell ref="N23:N24"/>
    <mergeCell ref="O23:O24"/>
    <mergeCell ref="I23:I24"/>
    <mergeCell ref="J23:J24"/>
    <mergeCell ref="K23:K24"/>
    <mergeCell ref="H23:H24"/>
    <mergeCell ref="H21:H22"/>
    <mergeCell ref="I21:I22"/>
    <mergeCell ref="J21:J22"/>
    <mergeCell ref="K21:K22"/>
    <mergeCell ref="A21:D22"/>
    <mergeCell ref="A27:D27"/>
    <mergeCell ref="A26:D26"/>
    <mergeCell ref="A23:D24"/>
    <mergeCell ref="E23:E24"/>
    <mergeCell ref="F23:F24"/>
    <mergeCell ref="A25:D25"/>
    <mergeCell ref="D17:D18"/>
    <mergeCell ref="J19:J20"/>
    <mergeCell ref="M19:M20"/>
    <mergeCell ref="N19:N20"/>
    <mergeCell ref="O21:O22"/>
    <mergeCell ref="L21:L22"/>
    <mergeCell ref="M21:M22"/>
    <mergeCell ref="N21:N22"/>
    <mergeCell ref="O19:O20"/>
    <mergeCell ref="E21:E22"/>
    <mergeCell ref="F21:F22"/>
    <mergeCell ref="G21:G22"/>
    <mergeCell ref="K19:K20"/>
    <mergeCell ref="L19:L20"/>
    <mergeCell ref="H19:H20"/>
    <mergeCell ref="I19:I20"/>
    <mergeCell ref="H17:H18"/>
    <mergeCell ref="I17:I18"/>
    <mergeCell ref="J17:J18"/>
    <mergeCell ref="A19:A20"/>
    <mergeCell ref="D19:D20"/>
    <mergeCell ref="E19:E20"/>
    <mergeCell ref="F19:F20"/>
    <mergeCell ref="G19:G20"/>
    <mergeCell ref="O15:O16"/>
    <mergeCell ref="E17:E18"/>
    <mergeCell ref="F17:F18"/>
    <mergeCell ref="G17:G18"/>
    <mergeCell ref="K15:K16"/>
    <mergeCell ref="L15:L16"/>
    <mergeCell ref="I15:I16"/>
    <mergeCell ref="J15:J16"/>
    <mergeCell ref="M15:M16"/>
    <mergeCell ref="N15:N16"/>
    <mergeCell ref="L17:L18"/>
    <mergeCell ref="M17:M18"/>
    <mergeCell ref="N17:N18"/>
    <mergeCell ref="O17:O18"/>
    <mergeCell ref="K17:K18"/>
    <mergeCell ref="D15:D16"/>
    <mergeCell ref="E15:E16"/>
    <mergeCell ref="F15:F16"/>
    <mergeCell ref="G15:G16"/>
    <mergeCell ref="H15:H16"/>
    <mergeCell ref="K7:K8"/>
    <mergeCell ref="L7:L8"/>
    <mergeCell ref="M7:M8"/>
    <mergeCell ref="N7:N8"/>
    <mergeCell ref="B9:O9"/>
    <mergeCell ref="A10:A14"/>
    <mergeCell ref="A15:A18"/>
    <mergeCell ref="B10:B12"/>
    <mergeCell ref="B16:B1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O7:O8"/>
    <mergeCell ref="I7:I8"/>
    <mergeCell ref="J7:J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workbookViewId="0">
      <selection activeCell="N28" sqref="N28"/>
    </sheetView>
  </sheetViews>
  <sheetFormatPr defaultRowHeight="15" x14ac:dyDescent="0.25"/>
  <cols>
    <col min="2" max="2" width="20.7109375" customWidth="1"/>
    <col min="3" max="3" width="29.7109375" customWidth="1"/>
    <col min="4" max="4" width="14.28515625" customWidth="1"/>
    <col min="8" max="8" width="21.28515625" customWidth="1"/>
    <col min="9" max="9" width="9.140625" hidden="1" customWidth="1"/>
  </cols>
  <sheetData>
    <row r="2" spans="1:16" x14ac:dyDescent="0.25">
      <c r="H2" t="s">
        <v>86</v>
      </c>
    </row>
    <row r="3" spans="1:16" x14ac:dyDescent="0.25">
      <c r="A3" t="s">
        <v>88</v>
      </c>
    </row>
    <row r="4" spans="1:16" ht="15.75" x14ac:dyDescent="0.25">
      <c r="B4" s="131" t="s">
        <v>87</v>
      </c>
    </row>
    <row r="5" spans="1:16" x14ac:dyDescent="0.25">
      <c r="A5" s="94"/>
      <c r="B5" s="94"/>
      <c r="C5" s="94"/>
      <c r="D5" s="94"/>
      <c r="E5" s="94"/>
      <c r="F5" s="94"/>
      <c r="G5" s="94"/>
      <c r="H5" s="94"/>
      <c r="I5" s="68"/>
      <c r="J5" s="68"/>
      <c r="K5" s="68"/>
      <c r="L5" s="68"/>
      <c r="M5" s="68"/>
      <c r="N5" s="68"/>
      <c r="O5" s="68"/>
    </row>
    <row r="6" spans="1:16" ht="15.75" customHeight="1" x14ac:dyDescent="0.25">
      <c r="A6" s="123" t="s">
        <v>78</v>
      </c>
      <c r="B6" s="123"/>
      <c r="C6" s="123"/>
      <c r="D6" s="123"/>
      <c r="E6" s="123"/>
      <c r="F6" s="123"/>
      <c r="G6" s="123"/>
      <c r="H6" s="123"/>
      <c r="I6" s="123"/>
      <c r="N6" s="27"/>
      <c r="O6" s="122"/>
      <c r="P6" s="122"/>
    </row>
    <row r="7" spans="1:16" ht="15.75" x14ac:dyDescent="0.25">
      <c r="A7" s="83" t="s">
        <v>0</v>
      </c>
      <c r="B7" s="102" t="s">
        <v>1</v>
      </c>
      <c r="C7" s="83" t="s">
        <v>2</v>
      </c>
      <c r="D7" s="74" t="s">
        <v>3</v>
      </c>
      <c r="E7" s="74" t="s">
        <v>45</v>
      </c>
      <c r="F7" s="74" t="s">
        <v>4</v>
      </c>
      <c r="G7" s="74" t="s">
        <v>5</v>
      </c>
      <c r="H7" s="76" t="s">
        <v>15</v>
      </c>
      <c r="I7" s="115"/>
      <c r="N7" s="27"/>
      <c r="O7" s="122"/>
      <c r="P7" s="122"/>
    </row>
    <row r="8" spans="1:16" ht="23.25" customHeight="1" x14ac:dyDescent="0.25">
      <c r="A8" s="83"/>
      <c r="B8" s="102"/>
      <c r="C8" s="83"/>
      <c r="D8" s="74"/>
      <c r="E8" s="74"/>
      <c r="F8" s="74"/>
      <c r="G8" s="74"/>
      <c r="H8" s="76"/>
      <c r="I8" s="115"/>
      <c r="N8" s="27"/>
      <c r="O8" s="122"/>
      <c r="P8" s="122"/>
    </row>
    <row r="9" spans="1:16" ht="27.75" customHeight="1" x14ac:dyDescent="0.25">
      <c r="A9" s="55" t="s">
        <v>46</v>
      </c>
      <c r="B9" s="105" t="s">
        <v>81</v>
      </c>
      <c r="C9" s="104"/>
      <c r="D9" s="105"/>
      <c r="E9" s="105"/>
      <c r="F9" s="105"/>
      <c r="G9" s="105"/>
      <c r="H9" s="105"/>
      <c r="I9" s="105"/>
      <c r="N9" s="27"/>
      <c r="O9" s="122"/>
      <c r="P9" s="122"/>
    </row>
    <row r="10" spans="1:16" x14ac:dyDescent="0.25">
      <c r="A10" s="118" t="s">
        <v>47</v>
      </c>
      <c r="B10" s="120" t="s">
        <v>22</v>
      </c>
      <c r="C10" s="19" t="s">
        <v>73</v>
      </c>
      <c r="D10" s="117">
        <v>1</v>
      </c>
      <c r="E10" s="74">
        <v>4</v>
      </c>
      <c r="F10" s="74">
        <v>4</v>
      </c>
      <c r="G10" s="74">
        <v>2</v>
      </c>
      <c r="H10" s="74">
        <f>E10+F10+G10</f>
        <v>10</v>
      </c>
      <c r="I10" s="115"/>
      <c r="N10" s="27"/>
      <c r="O10" s="27"/>
      <c r="P10" s="27"/>
    </row>
    <row r="11" spans="1:16" x14ac:dyDescent="0.25">
      <c r="A11" s="119"/>
      <c r="B11" s="121"/>
      <c r="C11" s="20" t="s">
        <v>63</v>
      </c>
      <c r="D11" s="117"/>
      <c r="E11" s="74"/>
      <c r="F11" s="74"/>
      <c r="G11" s="74"/>
      <c r="H11" s="74"/>
      <c r="I11" s="115"/>
    </row>
    <row r="12" spans="1:16" ht="15.75" x14ac:dyDescent="0.25">
      <c r="A12" s="21" t="s">
        <v>48</v>
      </c>
      <c r="B12" s="22" t="s">
        <v>24</v>
      </c>
      <c r="C12" s="7" t="s">
        <v>74</v>
      </c>
      <c r="D12" s="14">
        <v>1</v>
      </c>
      <c r="E12" s="3">
        <v>4</v>
      </c>
      <c r="F12" s="3">
        <v>4</v>
      </c>
      <c r="G12" s="3">
        <v>2</v>
      </c>
      <c r="H12" s="3">
        <f>E12+F12+G12</f>
        <v>10</v>
      </c>
      <c r="I12" s="8"/>
    </row>
    <row r="13" spans="1:16" ht="12.75" customHeight="1" x14ac:dyDescent="0.25">
      <c r="A13" s="116" t="s">
        <v>49</v>
      </c>
      <c r="B13" s="105" t="s">
        <v>34</v>
      </c>
      <c r="C13" s="2" t="s">
        <v>73</v>
      </c>
      <c r="D13" s="117">
        <v>2</v>
      </c>
      <c r="E13" s="74">
        <v>8</v>
      </c>
      <c r="F13" s="74">
        <v>8</v>
      </c>
      <c r="G13" s="74">
        <v>4</v>
      </c>
      <c r="H13" s="74">
        <f>E13+F13+G13</f>
        <v>20</v>
      </c>
      <c r="I13" s="115"/>
    </row>
    <row r="14" spans="1:16" ht="12" customHeight="1" x14ac:dyDescent="0.25">
      <c r="A14" s="116"/>
      <c r="B14" s="105"/>
      <c r="C14" s="2" t="s">
        <v>35</v>
      </c>
      <c r="D14" s="117"/>
      <c r="E14" s="74"/>
      <c r="F14" s="74"/>
      <c r="G14" s="74"/>
      <c r="H14" s="74"/>
      <c r="I14" s="115"/>
    </row>
    <row r="15" spans="1:16" ht="16.5" customHeight="1" x14ac:dyDescent="0.25">
      <c r="A15" s="114" t="s">
        <v>82</v>
      </c>
      <c r="B15" s="114"/>
      <c r="C15" s="114"/>
      <c r="D15" s="113"/>
      <c r="E15" s="9">
        <v>0</v>
      </c>
      <c r="F15" s="28">
        <v>0</v>
      </c>
      <c r="G15" s="29">
        <v>0</v>
      </c>
      <c r="H15" s="6"/>
    </row>
    <row r="16" spans="1:16" ht="16.5" customHeight="1" x14ac:dyDescent="0.25">
      <c r="A16" s="113" t="s">
        <v>83</v>
      </c>
      <c r="B16" s="113"/>
      <c r="C16" s="113"/>
      <c r="D16" s="113"/>
      <c r="E16" s="9">
        <f>E15+E15*0.21</f>
        <v>0</v>
      </c>
      <c r="F16" s="9">
        <f t="shared" ref="F16:G16" si="0">F15+F15*0.21</f>
        <v>0</v>
      </c>
      <c r="G16" s="9">
        <f t="shared" si="0"/>
        <v>0</v>
      </c>
      <c r="H16" s="6"/>
    </row>
    <row r="17" spans="1:8" ht="16.5" customHeight="1" x14ac:dyDescent="0.25">
      <c r="A17" s="113" t="s">
        <v>84</v>
      </c>
      <c r="B17" s="113"/>
      <c r="C17" s="113"/>
      <c r="D17" s="113"/>
      <c r="E17" s="10">
        <f>E10+E12+E13</f>
        <v>16</v>
      </c>
      <c r="F17" s="11">
        <f>F10+F12+F13</f>
        <v>16</v>
      </c>
      <c r="G17" s="12">
        <f>G10+G12+G13</f>
        <v>8</v>
      </c>
      <c r="H17" s="6">
        <f>E17+F17+G17</f>
        <v>40</v>
      </c>
    </row>
    <row r="18" spans="1:8" ht="16.5" customHeight="1" x14ac:dyDescent="0.25">
      <c r="A18" s="113" t="s">
        <v>39</v>
      </c>
      <c r="B18" s="113"/>
      <c r="C18" s="113"/>
      <c r="D18" s="113"/>
      <c r="E18" s="9">
        <f>E15*E17</f>
        <v>0</v>
      </c>
      <c r="F18" s="9">
        <f t="shared" ref="F18:G18" si="1">F15*F17</f>
        <v>0</v>
      </c>
      <c r="G18" s="9">
        <f t="shared" si="1"/>
        <v>0</v>
      </c>
      <c r="H18" s="6"/>
    </row>
    <row r="19" spans="1:8" ht="16.5" customHeight="1" x14ac:dyDescent="0.25">
      <c r="A19" s="113" t="s">
        <v>40</v>
      </c>
      <c r="B19" s="113"/>
      <c r="C19" s="113"/>
      <c r="D19" s="113"/>
      <c r="E19" s="9">
        <f>E18+E18*0.21</f>
        <v>0</v>
      </c>
      <c r="F19" s="9">
        <f t="shared" ref="F19:G19" si="2">F18+F18*0.21</f>
        <v>0</v>
      </c>
      <c r="G19" s="9">
        <f t="shared" si="2"/>
        <v>0</v>
      </c>
      <c r="H19" s="6">
        <f>E19+F19+G19</f>
        <v>0</v>
      </c>
    </row>
  </sheetData>
  <mergeCells count="37">
    <mergeCell ref="A5:H5"/>
    <mergeCell ref="O6:P6"/>
    <mergeCell ref="O7:P7"/>
    <mergeCell ref="A18:D18"/>
    <mergeCell ref="O9:P9"/>
    <mergeCell ref="O8:P8"/>
    <mergeCell ref="H13:H14"/>
    <mergeCell ref="I13:I14"/>
    <mergeCell ref="H10:H11"/>
    <mergeCell ref="I10:I11"/>
    <mergeCell ref="G10:G11"/>
    <mergeCell ref="B9:I9"/>
    <mergeCell ref="A6:I6"/>
    <mergeCell ref="A7:A8"/>
    <mergeCell ref="B7:B8"/>
    <mergeCell ref="A19:D19"/>
    <mergeCell ref="A15:D15"/>
    <mergeCell ref="A16:D16"/>
    <mergeCell ref="A17:D17"/>
    <mergeCell ref="G7:G8"/>
    <mergeCell ref="A13:A14"/>
    <mergeCell ref="B13:B14"/>
    <mergeCell ref="D13:D14"/>
    <mergeCell ref="E13:E14"/>
    <mergeCell ref="F13:F14"/>
    <mergeCell ref="G13:G14"/>
    <mergeCell ref="A10:A11"/>
    <mergeCell ref="B10:B11"/>
    <mergeCell ref="D10:D11"/>
    <mergeCell ref="E10:E11"/>
    <mergeCell ref="F10:F11"/>
    <mergeCell ref="I7:I8"/>
    <mergeCell ref="C7:C8"/>
    <mergeCell ref="D7:D8"/>
    <mergeCell ref="E7:E8"/>
    <mergeCell ref="F7:F8"/>
    <mergeCell ref="H7:H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Q12" sqref="Q12"/>
    </sheetView>
  </sheetViews>
  <sheetFormatPr defaultRowHeight="15" x14ac:dyDescent="0.25"/>
  <cols>
    <col min="1" max="1" width="5.7109375" bestFit="1" customWidth="1"/>
    <col min="2" max="2" width="27.85546875" customWidth="1"/>
    <col min="3" max="3" width="24.28515625" customWidth="1"/>
    <col min="8" max="8" width="26.5703125" customWidth="1"/>
  </cols>
  <sheetData>
    <row r="2" spans="1:8" x14ac:dyDescent="0.25">
      <c r="H2" t="s">
        <v>86</v>
      </c>
    </row>
    <row r="3" spans="1:8" x14ac:dyDescent="0.25">
      <c r="B3" t="s">
        <v>88</v>
      </c>
    </row>
    <row r="4" spans="1:8" ht="15.75" x14ac:dyDescent="0.25">
      <c r="C4" s="131"/>
    </row>
    <row r="5" spans="1:8" ht="23.25" customHeight="1" x14ac:dyDescent="0.25">
      <c r="A5" s="131" t="s">
        <v>87</v>
      </c>
    </row>
    <row r="6" spans="1:8" ht="15.75" x14ac:dyDescent="0.25">
      <c r="A6" s="129"/>
      <c r="B6" s="129"/>
      <c r="C6" s="129"/>
      <c r="D6" s="129"/>
      <c r="E6" s="69"/>
      <c r="F6" s="69"/>
      <c r="G6" s="69"/>
      <c r="H6" s="70"/>
    </row>
    <row r="7" spans="1:8" x14ac:dyDescent="0.25">
      <c r="A7" s="130" t="s">
        <v>77</v>
      </c>
      <c r="B7" s="130"/>
      <c r="C7" s="130"/>
      <c r="D7" s="130"/>
      <c r="E7" s="130"/>
      <c r="F7" s="130"/>
      <c r="G7" s="130"/>
      <c r="H7" s="130"/>
    </row>
    <row r="8" spans="1:8" x14ac:dyDescent="0.25">
      <c r="A8" s="83" t="s">
        <v>0</v>
      </c>
      <c r="B8" s="102" t="s">
        <v>1</v>
      </c>
      <c r="C8" s="83" t="s">
        <v>2</v>
      </c>
      <c r="D8" s="74" t="s">
        <v>3</v>
      </c>
      <c r="E8" s="74" t="s">
        <v>45</v>
      </c>
      <c r="F8" s="74" t="s">
        <v>4</v>
      </c>
      <c r="G8" s="74" t="s">
        <v>5</v>
      </c>
      <c r="H8" s="76" t="s">
        <v>15</v>
      </c>
    </row>
    <row r="9" spans="1:8" ht="25.5" customHeight="1" x14ac:dyDescent="0.25">
      <c r="A9" s="83"/>
      <c r="B9" s="102"/>
      <c r="C9" s="83"/>
      <c r="D9" s="74"/>
      <c r="E9" s="74"/>
      <c r="F9" s="74"/>
      <c r="G9" s="74"/>
      <c r="H9" s="76"/>
    </row>
    <row r="10" spans="1:8" ht="28.5" customHeight="1" x14ac:dyDescent="0.25">
      <c r="A10" s="56" t="s">
        <v>50</v>
      </c>
      <c r="B10" s="104" t="s">
        <v>54</v>
      </c>
      <c r="C10" s="104"/>
      <c r="D10" s="105"/>
      <c r="E10" s="105"/>
      <c r="F10" s="105"/>
      <c r="G10" s="105"/>
      <c r="H10" s="105"/>
    </row>
    <row r="11" spans="1:8" ht="16.5" customHeight="1" x14ac:dyDescent="0.25">
      <c r="A11" s="118" t="s">
        <v>51</v>
      </c>
      <c r="B11" s="35" t="s">
        <v>76</v>
      </c>
      <c r="C11" s="7" t="s">
        <v>64</v>
      </c>
      <c r="D11" s="124">
        <v>1</v>
      </c>
      <c r="E11" s="125">
        <v>5</v>
      </c>
      <c r="F11" s="125">
        <v>4</v>
      </c>
      <c r="G11" s="125">
        <v>2</v>
      </c>
      <c r="H11" s="125">
        <f>E11+F11+G11</f>
        <v>11</v>
      </c>
    </row>
    <row r="12" spans="1:8" ht="17.25" customHeight="1" x14ac:dyDescent="0.25">
      <c r="A12" s="127"/>
      <c r="B12" s="37" t="s">
        <v>43</v>
      </c>
      <c r="C12" s="17" t="s">
        <v>35</v>
      </c>
      <c r="D12" s="124"/>
      <c r="E12" s="126"/>
      <c r="F12" s="126"/>
      <c r="G12" s="126"/>
      <c r="H12" s="126"/>
    </row>
    <row r="13" spans="1:8" ht="15" customHeight="1" x14ac:dyDescent="0.25">
      <c r="A13" s="128" t="s">
        <v>75</v>
      </c>
      <c r="B13" s="34" t="s">
        <v>18</v>
      </c>
      <c r="C13" s="18" t="s">
        <v>64</v>
      </c>
      <c r="D13" s="124">
        <v>1</v>
      </c>
      <c r="E13" s="83">
        <v>5</v>
      </c>
      <c r="F13" s="83">
        <v>4</v>
      </c>
      <c r="G13" s="83">
        <v>2</v>
      </c>
      <c r="H13" s="83">
        <f>E13+F13+G13</f>
        <v>11</v>
      </c>
    </row>
    <row r="14" spans="1:8" x14ac:dyDescent="0.25">
      <c r="A14" s="128"/>
      <c r="B14" s="37" t="s">
        <v>43</v>
      </c>
      <c r="C14" s="17" t="s">
        <v>35</v>
      </c>
      <c r="D14" s="124"/>
      <c r="E14" s="83"/>
      <c r="F14" s="83"/>
      <c r="G14" s="83"/>
      <c r="H14" s="83"/>
    </row>
    <row r="15" spans="1:8" ht="15" customHeight="1" x14ac:dyDescent="0.25">
      <c r="A15" s="114" t="s">
        <v>85</v>
      </c>
      <c r="B15" s="114"/>
      <c r="C15" s="114"/>
      <c r="D15" s="114"/>
      <c r="E15" s="13">
        <v>0</v>
      </c>
      <c r="F15" s="13">
        <v>0</v>
      </c>
      <c r="G15" s="13">
        <v>0</v>
      </c>
      <c r="H15" s="32"/>
    </row>
    <row r="16" spans="1:8" ht="15" customHeight="1" x14ac:dyDescent="0.25">
      <c r="A16" s="113" t="s">
        <v>83</v>
      </c>
      <c r="B16" s="113"/>
      <c r="C16" s="113"/>
      <c r="D16" s="113"/>
      <c r="E16" s="3">
        <f>E15+E15*0.21</f>
        <v>0</v>
      </c>
      <c r="F16" s="3">
        <f t="shared" ref="F16:G16" si="0">F15+F15*0.21</f>
        <v>0</v>
      </c>
      <c r="G16" s="3">
        <f t="shared" si="0"/>
        <v>0</v>
      </c>
      <c r="H16" s="32"/>
    </row>
    <row r="17" spans="1:8" x14ac:dyDescent="0.25">
      <c r="A17" s="113" t="s">
        <v>84</v>
      </c>
      <c r="B17" s="113"/>
      <c r="C17" s="113"/>
      <c r="D17" s="113"/>
      <c r="E17" s="3">
        <f>E11+E13</f>
        <v>10</v>
      </c>
      <c r="F17" s="3">
        <f>F11+F13</f>
        <v>8</v>
      </c>
      <c r="G17" s="3">
        <f>G11+G13</f>
        <v>4</v>
      </c>
      <c r="H17" s="31">
        <f>E17+F17+G17</f>
        <v>22</v>
      </c>
    </row>
    <row r="18" spans="1:8" x14ac:dyDescent="0.25">
      <c r="A18" s="113" t="s">
        <v>39</v>
      </c>
      <c r="B18" s="113"/>
      <c r="C18" s="113"/>
      <c r="D18" s="113"/>
      <c r="E18" s="3">
        <f>E15*E17</f>
        <v>0</v>
      </c>
      <c r="F18" s="3">
        <f t="shared" ref="F18:G18" si="1">F15*F17</f>
        <v>0</v>
      </c>
      <c r="G18" s="3">
        <f t="shared" si="1"/>
        <v>0</v>
      </c>
      <c r="H18" s="31"/>
    </row>
    <row r="19" spans="1:8" x14ac:dyDescent="0.25">
      <c r="A19" s="113" t="s">
        <v>40</v>
      </c>
      <c r="B19" s="113"/>
      <c r="C19" s="113"/>
      <c r="D19" s="113"/>
      <c r="E19" s="4">
        <f>E18+E18*0.21</f>
        <v>0</v>
      </c>
      <c r="F19" s="4">
        <f t="shared" ref="F19:G19" si="2">F18+F18*0.21</f>
        <v>0</v>
      </c>
      <c r="G19" s="4">
        <f t="shared" si="2"/>
        <v>0</v>
      </c>
      <c r="H19" s="31">
        <f>E19+F19+G19</f>
        <v>0</v>
      </c>
    </row>
  </sheetData>
  <mergeCells count="28">
    <mergeCell ref="A15:D15"/>
    <mergeCell ref="A13:A14"/>
    <mergeCell ref="A17:D17"/>
    <mergeCell ref="A18:D18"/>
    <mergeCell ref="A6:D6"/>
    <mergeCell ref="A7:H7"/>
    <mergeCell ref="A8:A9"/>
    <mergeCell ref="B8:B9"/>
    <mergeCell ref="C8:C9"/>
    <mergeCell ref="D8:D9"/>
    <mergeCell ref="E8:E9"/>
    <mergeCell ref="F8:F9"/>
    <mergeCell ref="H8:H9"/>
    <mergeCell ref="G8:G9"/>
    <mergeCell ref="A19:D19"/>
    <mergeCell ref="A16:D16"/>
    <mergeCell ref="B10:H10"/>
    <mergeCell ref="D13:D14"/>
    <mergeCell ref="E13:E14"/>
    <mergeCell ref="F13:F14"/>
    <mergeCell ref="G13:G14"/>
    <mergeCell ref="H13:H14"/>
    <mergeCell ref="H11:H12"/>
    <mergeCell ref="A11:A12"/>
    <mergeCell ref="D11:D12"/>
    <mergeCell ref="E11:E12"/>
    <mergeCell ref="F11:F12"/>
    <mergeCell ref="G11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 standart</vt:lpstr>
      <vt:lpstr>2018 ip vaj</vt:lpstr>
      <vt:lpstr>2019 Standart</vt:lpstr>
      <vt:lpstr>2019 ip vaj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User</cp:lastModifiedBy>
  <cp:lastPrinted>2018-01-25T08:30:38Z</cp:lastPrinted>
  <dcterms:created xsi:type="dcterms:W3CDTF">2016-12-19T06:42:39Z</dcterms:created>
  <dcterms:modified xsi:type="dcterms:W3CDTF">2018-01-25T08:46:04Z</dcterms:modified>
</cp:coreProperties>
</file>